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hrenki\Documents\SDSMT\courses\NANO_703\HW\"/>
    </mc:Choice>
  </mc:AlternateContent>
  <bookViews>
    <workbookView xWindow="390" yWindow="255" windowWidth="17685" windowHeight="8520" tabRatio="500"/>
  </bookViews>
  <sheets>
    <sheet name="const" sheetId="1" r:id="rId1"/>
  </sheets>
  <calcPr calcId="162913"/>
</workbook>
</file>

<file path=xl/calcChain.xml><?xml version="1.0" encoding="utf-8"?>
<calcChain xmlns="http://schemas.openxmlformats.org/spreadsheetml/2006/main">
  <c r="C26" i="1" l="1"/>
  <c r="C27" i="1" s="1"/>
  <c r="C15" i="1"/>
  <c r="C22" i="1"/>
  <c r="C21" i="1"/>
  <c r="F6" i="1"/>
  <c r="C31" i="1" s="1"/>
  <c r="C19" i="1"/>
  <c r="C20" i="1"/>
  <c r="F3" i="1"/>
  <c r="C16" i="1" s="1"/>
  <c r="C28" i="1" l="1"/>
  <c r="C25" i="1"/>
  <c r="C17" i="1"/>
  <c r="C18" i="1"/>
  <c r="C29" i="1" s="1"/>
  <c r="C30" i="1" s="1"/>
  <c r="C23" i="1"/>
  <c r="C24" i="1" s="1"/>
</calcChain>
</file>

<file path=xl/sharedStrings.xml><?xml version="1.0" encoding="utf-8"?>
<sst xmlns="http://schemas.openxmlformats.org/spreadsheetml/2006/main" count="52" uniqueCount="47">
  <si>
    <t>h (J.s)</t>
  </si>
  <si>
    <t>c (m/s)</t>
  </si>
  <si>
    <t>e (C)</t>
  </si>
  <si>
    <t>m_e (kg)</t>
  </si>
  <si>
    <t>Description</t>
  </si>
  <si>
    <t>speed of light</t>
  </si>
  <si>
    <t>Planck constant</t>
  </si>
  <si>
    <t>fundamental electric charge</t>
  </si>
  <si>
    <t>Avagodro number</t>
  </si>
  <si>
    <t>Boltzmann constant</t>
  </si>
  <si>
    <t>universal gas constant</t>
  </si>
  <si>
    <t>R (J/mol/K)</t>
  </si>
  <si>
    <t>Faraday Constant</t>
  </si>
  <si>
    <t>F (C/mol)</t>
  </si>
  <si>
    <t>permitivitty of free space</t>
  </si>
  <si>
    <t>eps0 (F/m)</t>
  </si>
  <si>
    <t>Planck constant x speed of light</t>
  </si>
  <si>
    <t>h (eV.s)</t>
  </si>
  <si>
    <t>Derived Constants:</t>
  </si>
  <si>
    <t>Fundamental Constants:</t>
  </si>
  <si>
    <t>room temp. thermal energy</t>
  </si>
  <si>
    <t>k_B (J/K)</t>
  </si>
  <si>
    <r>
      <t>k_B</t>
    </r>
    <r>
      <rPr>
        <sz val="10"/>
        <rFont val="Calibri"/>
        <family val="2"/>
      </rPr>
      <t>·</t>
    </r>
    <r>
      <rPr>
        <sz val="10"/>
        <rFont val="Verdana"/>
        <family val="2"/>
      </rPr>
      <t>(300K) (eV)</t>
    </r>
  </si>
  <si>
    <t>k_B (eV/K)</t>
  </si>
  <si>
    <r>
      <t>h</t>
    </r>
    <r>
      <rPr>
        <sz val="10"/>
        <rFont val="Calibri"/>
        <family val="2"/>
      </rPr>
      <t>·</t>
    </r>
    <r>
      <rPr>
        <sz val="10"/>
        <rFont val="Verdana"/>
        <family val="2"/>
      </rPr>
      <t>c (eV·nm)</t>
    </r>
  </si>
  <si>
    <t>m_e·c^2 (eV)</t>
  </si>
  <si>
    <t>m_e·c^2 (J)</t>
  </si>
  <si>
    <t>N_A (1/mole)</t>
  </si>
  <si>
    <t>electron mass</t>
  </si>
  <si>
    <r>
      <t>h</t>
    </r>
    <r>
      <rPr>
        <sz val="10"/>
        <rFont val="Calibri"/>
        <family val="2"/>
      </rPr>
      <t>·</t>
    </r>
    <r>
      <rPr>
        <sz val="10"/>
        <rFont val="Verdana"/>
        <family val="2"/>
      </rPr>
      <t>c (KeV·nm)</t>
    </r>
  </si>
  <si>
    <t>Stefan Constant</t>
  </si>
  <si>
    <r>
      <rPr>
        <sz val="10"/>
        <rFont val="Symbol"/>
        <family val="1"/>
        <charset val="2"/>
      </rPr>
      <t>s</t>
    </r>
    <r>
      <rPr>
        <vertAlign val="subscript"/>
        <sz val="10"/>
        <rFont val="Verdana"/>
        <family val="2"/>
      </rPr>
      <t>s</t>
    </r>
    <r>
      <rPr>
        <sz val="10"/>
        <rFont val="Verdana"/>
        <family val="2"/>
      </rPr>
      <t xml:space="preserve"> (W.m^2/K)</t>
    </r>
  </si>
  <si>
    <t>Bohr Radius</t>
  </si>
  <si>
    <t>h_bar</t>
  </si>
  <si>
    <t>a0 (m)</t>
  </si>
  <si>
    <t>Rydberg</t>
  </si>
  <si>
    <t>kT</t>
  </si>
  <si>
    <t>Reference effective DOS</t>
  </si>
  <si>
    <t>N0 (cm^-3)</t>
  </si>
  <si>
    <t>electron rest-mass energy</t>
  </si>
  <si>
    <t>m_e·c^2 (KeV)</t>
  </si>
  <si>
    <t>quantum of conductance</t>
  </si>
  <si>
    <t>G0 (1/ohm)</t>
  </si>
  <si>
    <r>
      <t>h</t>
    </r>
    <r>
      <rPr>
        <sz val="10"/>
        <rFont val="Calibri"/>
        <family val="2"/>
      </rPr>
      <t>·</t>
    </r>
    <r>
      <rPr>
        <sz val="10"/>
        <rFont val="Verdana"/>
        <family val="2"/>
      </rPr>
      <t>c (eV·m)</t>
    </r>
  </si>
  <si>
    <t>inverse quantum of conductance</t>
  </si>
  <si>
    <t>1/G0 (Kohm)</t>
  </si>
  <si>
    <t>room temp. thermal energy (300K)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</si>
</sst>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000E+00"/>
    <numFmt numFmtId="165" formatCode="0.000"/>
    <numFmt numFmtId="166" formatCode="0.00000"/>
    <numFmt numFmtId="167" formatCode="0.000000"/>
    <numFmt numFmtId="168" formatCode="0.0000"/>
    <numFmt numFmtId="169" formatCode="0.000E+00"/>
    <numFmt numFmtId="170" formatCode="0.0"/>
    <numFmt numFmtId="171" formatCode="0.0000E+00"/>
  </numFmts>
  <fonts count="7" x14ac:knownFonts="1">
    <font>
      <sz val="10"/>
      <name val="Verdana"/>
    </font>
    <font>
      <sz val="10"/>
      <name val="Verdana"/>
      <family val="2"/>
    </font>
    <font>
      <sz val="10"/>
      <color rgb="FF000000"/>
      <name val="Verdana"/>
      <family val="2"/>
    </font>
    <font>
      <i/>
      <sz val="10"/>
      <name val="Verdana"/>
      <family val="2"/>
    </font>
    <font>
      <sz val="10"/>
      <name val="Calibri"/>
      <family val="2"/>
    </font>
    <font>
      <sz val="10"/>
      <name val="Symbol"/>
      <family val="1"/>
      <charset val="2"/>
    </font>
    <font>
      <vertAlign val="subscript"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1" fontId="1" fillId="2" borderId="0"/>
  </cellStyleXfs>
  <cellXfs count="15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164" fontId="2" fillId="0" borderId="0" xfId="0" applyNumberFormat="1" applyFont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" fillId="0" borderId="1" xfId="0" applyFont="1" applyBorder="1"/>
    <xf numFmtId="0" fontId="3" fillId="0" borderId="0" xfId="0" applyFont="1" applyBorder="1"/>
    <xf numFmtId="164" fontId="1" fillId="0" borderId="0" xfId="0" applyNumberFormat="1" applyFon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1" fillId="0" borderId="0" xfId="1" applyNumberFormat="1" applyFill="1"/>
  </cellXfs>
  <cellStyles count="2">
    <cellStyle name="con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1"/>
  <sheetViews>
    <sheetView tabSelected="1" zoomScaleNormal="100" workbookViewId="0">
      <selection activeCell="H26" sqref="H26"/>
    </sheetView>
  </sheetViews>
  <sheetFormatPr defaultColWidth="11" defaultRowHeight="12.75" x14ac:dyDescent="0.2"/>
  <cols>
    <col min="1" max="1" width="30.125" customWidth="1"/>
    <col min="2" max="2" width="15" customWidth="1"/>
    <col min="3" max="3" width="23.875" style="1" bestFit="1" customWidth="1"/>
    <col min="5" max="5" width="13.5" customWidth="1"/>
    <col min="6" max="7" width="12.625" bestFit="1" customWidth="1"/>
    <col min="8" max="8" width="12.375" customWidth="1"/>
    <col min="9" max="9" width="12.625" bestFit="1" customWidth="1"/>
  </cols>
  <sheetData>
    <row r="1" spans="1:9" x14ac:dyDescent="0.2">
      <c r="A1" s="8" t="s">
        <v>19</v>
      </c>
    </row>
    <row r="2" spans="1:9" x14ac:dyDescent="0.2">
      <c r="A2" s="9" t="s">
        <v>4</v>
      </c>
    </row>
    <row r="3" spans="1:9" x14ac:dyDescent="0.2">
      <c r="A3" t="s">
        <v>6</v>
      </c>
      <c r="B3" s="2" t="s">
        <v>0</v>
      </c>
      <c r="C3" s="1">
        <v>6.6260687599999996E-34</v>
      </c>
      <c r="E3" s="2" t="s">
        <v>17</v>
      </c>
      <c r="F3">
        <f>C3/C5</f>
        <v>4.13566727333434E-15</v>
      </c>
    </row>
    <row r="4" spans="1:9" x14ac:dyDescent="0.2">
      <c r="A4" t="s">
        <v>5</v>
      </c>
      <c r="B4" s="2" t="s">
        <v>1</v>
      </c>
      <c r="C4" s="1">
        <v>299792458</v>
      </c>
    </row>
    <row r="5" spans="1:9" x14ac:dyDescent="0.2">
      <c r="A5" t="s">
        <v>7</v>
      </c>
      <c r="B5" s="2" t="s">
        <v>2</v>
      </c>
      <c r="C5" s="1">
        <v>1.6021764620000001E-19</v>
      </c>
    </row>
    <row r="6" spans="1:9" x14ac:dyDescent="0.2">
      <c r="A6" t="s">
        <v>9</v>
      </c>
      <c r="B6" s="2" t="s">
        <v>21</v>
      </c>
      <c r="C6" s="1">
        <v>1.3806503000000001E-23</v>
      </c>
      <c r="E6" s="2" t="s">
        <v>23</v>
      </c>
      <c r="F6" s="1">
        <f>C6/C5</f>
        <v>8.6173423012127608E-5</v>
      </c>
    </row>
    <row r="7" spans="1:9" x14ac:dyDescent="0.2">
      <c r="A7" t="s">
        <v>28</v>
      </c>
      <c r="B7" s="2" t="s">
        <v>3</v>
      </c>
      <c r="C7" s="4">
        <v>9.1093818800000006E-31</v>
      </c>
    </row>
    <row r="8" spans="1:9" x14ac:dyDescent="0.2">
      <c r="A8" t="s">
        <v>8</v>
      </c>
      <c r="B8" s="2" t="s">
        <v>27</v>
      </c>
      <c r="C8" s="4">
        <v>6.0221415000000003E+23</v>
      </c>
    </row>
    <row r="9" spans="1:9" x14ac:dyDescent="0.2">
      <c r="A9" t="s">
        <v>14</v>
      </c>
      <c r="B9" s="2" t="s">
        <v>15</v>
      </c>
      <c r="C9" s="4">
        <v>8.8541878170000005E-12</v>
      </c>
      <c r="E9" s="2"/>
      <c r="F9" s="1"/>
      <c r="H9" s="2"/>
      <c r="I9" s="1"/>
    </row>
    <row r="10" spans="1:9" x14ac:dyDescent="0.2">
      <c r="B10" s="2"/>
      <c r="C10" s="4"/>
      <c r="E10" s="2"/>
      <c r="F10" s="1"/>
      <c r="H10" s="2"/>
      <c r="I10" s="1"/>
    </row>
    <row r="13" spans="1:9" x14ac:dyDescent="0.2">
      <c r="A13" s="8" t="s">
        <v>18</v>
      </c>
    </row>
    <row r="14" spans="1:9" x14ac:dyDescent="0.2">
      <c r="A14" s="9" t="s">
        <v>4</v>
      </c>
    </row>
    <row r="15" spans="1:9" x14ac:dyDescent="0.2">
      <c r="A15" s="2" t="s">
        <v>20</v>
      </c>
      <c r="B15" s="2" t="s">
        <v>22</v>
      </c>
      <c r="C15" s="6">
        <f>300*const!C6/const!C5</f>
        <v>2.5852026903638286E-2</v>
      </c>
    </row>
    <row r="16" spans="1:9" x14ac:dyDescent="0.2">
      <c r="A16" s="2" t="s">
        <v>16</v>
      </c>
      <c r="B16" s="2" t="s">
        <v>24</v>
      </c>
      <c r="C16" s="3">
        <f>const!F3*const!C4*1000000000</f>
        <v>1239.8418573430597</v>
      </c>
    </row>
    <row r="17" spans="1:7" x14ac:dyDescent="0.2">
      <c r="A17" s="2" t="s">
        <v>16</v>
      </c>
      <c r="B17" s="2" t="s">
        <v>29</v>
      </c>
      <c r="C17" s="7">
        <f>C16/1000</f>
        <v>1.2398418573430596</v>
      </c>
      <c r="E17" s="2"/>
      <c r="F17" s="7"/>
    </row>
    <row r="18" spans="1:7" x14ac:dyDescent="0.2">
      <c r="A18" s="2" t="s">
        <v>16</v>
      </c>
      <c r="B18" s="2" t="s">
        <v>43</v>
      </c>
      <c r="C18" s="12">
        <f>C16/1000000000</f>
        <v>1.2398418573430596E-6</v>
      </c>
      <c r="E18" s="2"/>
      <c r="F18" s="7"/>
    </row>
    <row r="19" spans="1:7" x14ac:dyDescent="0.2">
      <c r="A19" s="2" t="s">
        <v>10</v>
      </c>
      <c r="B19" s="2" t="s">
        <v>11</v>
      </c>
      <c r="C19">
        <f>const!C6*const!C8</f>
        <v>8.3144714686174517</v>
      </c>
    </row>
    <row r="20" spans="1:7" x14ac:dyDescent="0.2">
      <c r="A20" s="2" t="s">
        <v>12</v>
      </c>
      <c r="B20" s="2" t="s">
        <v>13</v>
      </c>
      <c r="C20" s="5">
        <f>const!C8*const!C5</f>
        <v>96485.333621333746</v>
      </c>
    </row>
    <row r="21" spans="1:7" ht="14.25" x14ac:dyDescent="0.25">
      <c r="A21" s="2" t="s">
        <v>30</v>
      </c>
      <c r="B21" s="2" t="s">
        <v>31</v>
      </c>
      <c r="C21" s="10">
        <f>2*PI()^5/15*C6^4/C3^3/C4^2</f>
        <v>5.6703993443637977E-8</v>
      </c>
    </row>
    <row r="22" spans="1:7" x14ac:dyDescent="0.2">
      <c r="A22" s="2" t="s">
        <v>33</v>
      </c>
      <c r="C22" s="1">
        <f>C3/2/PI()</f>
        <v>1.0545715964207855E-34</v>
      </c>
    </row>
    <row r="23" spans="1:7" x14ac:dyDescent="0.2">
      <c r="A23" s="2" t="s">
        <v>32</v>
      </c>
      <c r="B23" s="2" t="s">
        <v>34</v>
      </c>
      <c r="C23" s="1">
        <f>4*PI()*C9*C22^2/C7/C5^2</f>
        <v>5.2917720857030988E-11</v>
      </c>
    </row>
    <row r="24" spans="1:7" x14ac:dyDescent="0.2">
      <c r="A24" s="2" t="s">
        <v>35</v>
      </c>
      <c r="C24" s="1">
        <f>C22^2/2/C7/C23^2</f>
        <v>2.1798719016382761E-18</v>
      </c>
      <c r="F24" s="1"/>
      <c r="G24" s="5"/>
    </row>
    <row r="25" spans="1:7" x14ac:dyDescent="0.2">
      <c r="A25" s="2" t="s">
        <v>37</v>
      </c>
      <c r="B25" s="2" t="s">
        <v>38</v>
      </c>
      <c r="C25" s="14">
        <f>2*(2*PI()*C27*C31/C16^2)^1.5*(10000000)^3</f>
        <v>2.5094165960582685E+19</v>
      </c>
    </row>
    <row r="26" spans="1:7" x14ac:dyDescent="0.2">
      <c r="A26" s="2" t="s">
        <v>39</v>
      </c>
      <c r="B26" s="2" t="s">
        <v>26</v>
      </c>
      <c r="C26" s="1">
        <f>$C$7*C4^2</f>
        <v>8.1871041397413285E-14</v>
      </c>
    </row>
    <row r="27" spans="1:7" x14ac:dyDescent="0.2">
      <c r="A27" s="2" t="s">
        <v>39</v>
      </c>
      <c r="B27" s="2" t="s">
        <v>25</v>
      </c>
      <c r="C27" s="1">
        <f>C26/$C$5</f>
        <v>510998.90267526149</v>
      </c>
    </row>
    <row r="28" spans="1:7" x14ac:dyDescent="0.2">
      <c r="A28" s="2" t="s">
        <v>39</v>
      </c>
      <c r="B28" s="2" t="s">
        <v>40</v>
      </c>
      <c r="C28" s="1">
        <f>C27/1000</f>
        <v>510.99890267526149</v>
      </c>
    </row>
    <row r="29" spans="1:7" x14ac:dyDescent="0.2">
      <c r="A29" s="2" t="s">
        <v>41</v>
      </c>
      <c r="B29" s="2" t="s">
        <v>42</v>
      </c>
      <c r="C29" s="1">
        <f>C5*C4/C18</f>
        <v>3.8740458458309719E-5</v>
      </c>
    </row>
    <row r="30" spans="1:7" x14ac:dyDescent="0.2">
      <c r="A30" s="2" t="s">
        <v>44</v>
      </c>
      <c r="B30" s="2" t="s">
        <v>45</v>
      </c>
      <c r="C30" s="13">
        <f>1/C29/1000</f>
        <v>25.81280758657369</v>
      </c>
    </row>
    <row r="31" spans="1:7" x14ac:dyDescent="0.2">
      <c r="A31" s="2" t="s">
        <v>46</v>
      </c>
      <c r="B31" s="2" t="s">
        <v>36</v>
      </c>
      <c r="C31" s="11">
        <f>300*F6</f>
        <v>2.5852026903638282E-2</v>
      </c>
    </row>
  </sheetData>
  <pageMargins left="0.75" right="0.75" top="1" bottom="1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</dc:creator>
  <cp:lastModifiedBy>Ahrenkiel,  Phil</cp:lastModifiedBy>
  <dcterms:created xsi:type="dcterms:W3CDTF">2008-01-17T21:13:44Z</dcterms:created>
  <dcterms:modified xsi:type="dcterms:W3CDTF">2017-08-21T14:59:09Z</dcterms:modified>
</cp:coreProperties>
</file>